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 tinh" sheetId="1" state="visible" r:id="rId1"/>
    <sheet name="Lịch trả nợ 24T" sheetId="2" state="visible" r:id="rId2"/>
    <sheet name="Bang lai suat tham kha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9"/>
    </font>
    <font>
      <b val="1"/>
    </font>
    <font>
      <color rgb="00808080"/>
      <sz val="8"/>
    </font>
    <font>
      <b val="1"/>
      <color rgb="00C00000"/>
    </font>
    <font>
      <b val="1"/>
      <sz val="12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0" fillId="2" borderId="1" pivotButton="0" quotePrefix="0" xfId="0"/>
    <xf numFmtId="0" fontId="4" fillId="0" borderId="0" pivotButton="0" quotePrefix="0" xfId="0"/>
    <xf numFmtId="2" fontId="0" fillId="2" borderId="1" pivotButton="0" quotePrefix="0" xfId="0"/>
    <xf numFmtId="3" fontId="0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4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48" customWidth="1" min="3" max="3"/>
    <col width="40" customWidth="1" min="4" max="4"/>
  </cols>
  <sheetData>
    <row r="1">
      <c r="A1" s="1" t="inlineStr">
        <is>
          <t>TOOL TÍNH DÒNG TIỀN VAY MUA NHÀ (GỐC + LÃI HÀNG THÁNG) — 2026</t>
        </is>
      </c>
    </row>
    <row r="2">
      <c r="A2" s="2" t="inlineStr">
        <is>
          <t>Nhập số liệu vào ô vàng. File dùng công thức PMT/FV chuẩn annuity như các ngân hàng áp dụng.</t>
        </is>
      </c>
    </row>
    <row r="4">
      <c r="A4" s="3" t="inlineStr">
        <is>
          <t>SỐ TIỀN VAY (VNĐ)</t>
        </is>
      </c>
      <c r="B4" s="4" t="n">
        <v>1500000000</v>
      </c>
      <c r="C4" s="5" t="inlineStr">
        <is>
          <t>VD: 1,5 tỷ</t>
        </is>
      </c>
    </row>
    <row r="5">
      <c r="A5" s="3" t="inlineStr">
        <is>
          <t>LÃI SUẤT ƯU ĐÃI (%/năm)</t>
        </is>
      </c>
      <c r="B5" s="6" t="n">
        <v>6.5</v>
      </c>
      <c r="C5" s="5" t="inlineStr">
        <is>
          <t>6,5% phổ biến Big4; SHB từ 3,99%; TCB từ 5,99%</t>
        </is>
      </c>
    </row>
    <row r="6">
      <c r="A6" s="3" t="inlineStr">
        <is>
          <t>THỜI GIAN ƯU ĐÃI (tháng)</t>
        </is>
      </c>
      <c r="B6" s="6" t="n">
        <v>12</v>
      </c>
      <c r="C6" s="5" t="inlineStr">
        <is>
          <t>Thường 6-24 tháng</t>
        </is>
      </c>
    </row>
    <row r="7">
      <c r="A7" s="3" t="inlineStr">
        <is>
          <t>LÃI SUẤT THẢ NỔI SAU ƯU ĐÃI (%/năm)</t>
        </is>
      </c>
      <c r="B7" s="6" t="n">
        <v>9.5</v>
      </c>
      <c r="C7" s="5" t="inlineStr">
        <is>
          <t>Phổ biến 9-11%, có thể tới 13,5%</t>
        </is>
      </c>
    </row>
    <row r="8">
      <c r="A8" s="3" t="inlineStr">
        <is>
          <t>TỔNG THỜI HẠN VAY (tháng)</t>
        </is>
      </c>
      <c r="B8" s="6" t="n">
        <v>240</v>
      </c>
      <c r="C8" s="5" t="inlineStr">
        <is>
          <t>20 năm = 240 tháng</t>
        </is>
      </c>
    </row>
    <row r="10">
      <c r="A10" s="3" t="inlineStr">
        <is>
          <t>KẾT QUẢ ƯỚC TÍNH</t>
        </is>
      </c>
    </row>
    <row r="11">
      <c r="A11" s="3" t="inlineStr">
        <is>
          <t>TRẢ HÀNG THÁNG GIAI ĐOẠN ƯU ĐÃI (VNĐ)</t>
        </is>
      </c>
      <c r="B11" s="7">
        <f>PMT(B5/12,B9,-B4)</f>
        <v/>
      </c>
      <c r="D11" s="8">
        <f>IF(B12&gt;B11*1.35,"Cảnh báo: chi phí sau ưu đãi tăng mạnh!","Kiểm tra ổn")</f>
        <v/>
      </c>
    </row>
    <row r="12">
      <c r="A12" s="3" t="inlineStr">
        <is>
          <t>TRẢ HÀNG THÁNG SAU KHI HẾT ƯU ĐÃI (VNĐ)</t>
        </is>
      </c>
      <c r="B12" s="7">
        <f>PMT(B8/12,B9-B6,-(-FV(B5/12,B6,B11,-B4)))</f>
        <v/>
      </c>
    </row>
    <row r="13">
      <c r="A13" s="3" t="inlineStr">
        <is>
          <t>TỔNG TIỀN TRẢ CẢ KỲ HẠN (VNĐ)</t>
        </is>
      </c>
      <c r="B13" s="7">
        <f>B11*B6+B12*(B9-B6)</f>
        <v/>
      </c>
    </row>
    <row r="14">
      <c r="A14" s="3" t="inlineStr">
        <is>
          <t>TỔNG LÃI PHẢI TRẢ (VNĐ)</t>
        </is>
      </c>
      <c r="B14" s="7">
        <f>B13-B4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9" t="inlineStr">
        <is>
          <t>LỊCH TRẢ NỢ 24 THÁNG ĐẦU (TỰ ĐỘNG THEO SỐ LIỆU SHEET TOOL TINH)</t>
        </is>
      </c>
    </row>
    <row r="2">
      <c r="A2" s="10" t="inlineStr">
        <is>
          <t>Tháng</t>
        </is>
      </c>
      <c r="B2" s="10" t="inlineStr">
        <is>
          <t>Dư nợ đầu kỳ</t>
        </is>
      </c>
      <c r="C2" s="10" t="inlineStr">
        <is>
          <t>Tiền lãi</t>
        </is>
      </c>
      <c r="D2" s="10" t="inlineStr">
        <is>
          <t>Tiền gốc</t>
        </is>
      </c>
      <c r="E2" s="10" t="inlineStr">
        <is>
          <t>Trả hàng tháng</t>
        </is>
      </c>
      <c r="F2" s="10" t="inlineStr">
        <is>
          <t>Dư nợ cuối kỳ</t>
        </is>
      </c>
    </row>
    <row r="3">
      <c r="A3" s="11" t="n">
        <v>1</v>
      </c>
      <c r="B3" s="12">
        <f>Tool tinh!B4</f>
        <v/>
      </c>
      <c r="C3" s="12">
        <f>B3*IF(A3&lt;=Tool tinh!B6,Tool tinh!B5,Tool tinh!B8)/12</f>
        <v/>
      </c>
      <c r="D3" s="12">
        <f>IF(A3&lt;=Tool tinh!B6,Tool tinh!B11,Tool tinh!B12)-C3</f>
        <v/>
      </c>
      <c r="E3" s="12">
        <f>IF(A3&lt;=Tool tinh!B6,Tool tinh!B11,Tool tinh!B12)</f>
        <v/>
      </c>
      <c r="F3" s="12">
        <f>B3-D3</f>
        <v/>
      </c>
    </row>
    <row r="4">
      <c r="A4" s="11" t="n">
        <v>2</v>
      </c>
      <c r="B4" s="12">
        <f>F3</f>
        <v/>
      </c>
      <c r="C4" s="12">
        <f>B4*IF(A4&lt;=Tool tinh!B6,Tool tinh!B5,Tool tinh!B8)/12</f>
        <v/>
      </c>
      <c r="D4" s="12">
        <f>IF(A4&lt;=Tool tinh!B6,Tool tinh!B11,Tool tinh!B12)-C4</f>
        <v/>
      </c>
      <c r="E4" s="12">
        <f>IF(A4&lt;=Tool tinh!B6,Tool tinh!B11,Tool tinh!B12)</f>
        <v/>
      </c>
      <c r="F4" s="12">
        <f>B4-D4</f>
        <v/>
      </c>
    </row>
    <row r="5">
      <c r="A5" s="11" t="n">
        <v>3</v>
      </c>
      <c r="B5" s="12">
        <f>F4</f>
        <v/>
      </c>
      <c r="C5" s="12">
        <f>B5*IF(A5&lt;=Tool tinh!B6,Tool tinh!B5,Tool tinh!B8)/12</f>
        <v/>
      </c>
      <c r="D5" s="12">
        <f>IF(A5&lt;=Tool tinh!B6,Tool tinh!B11,Tool tinh!B12)-C5</f>
        <v/>
      </c>
      <c r="E5" s="12">
        <f>IF(A5&lt;=Tool tinh!B6,Tool tinh!B11,Tool tinh!B12)</f>
        <v/>
      </c>
      <c r="F5" s="12">
        <f>B5-D5</f>
        <v/>
      </c>
    </row>
    <row r="6">
      <c r="A6" s="11" t="n">
        <v>4</v>
      </c>
      <c r="B6" s="12">
        <f>F5</f>
        <v/>
      </c>
      <c r="C6" s="12">
        <f>B6*IF(A6&lt;=Tool tinh!B6,Tool tinh!B5,Tool tinh!B8)/12</f>
        <v/>
      </c>
      <c r="D6" s="12">
        <f>IF(A6&lt;=Tool tinh!B6,Tool tinh!B11,Tool tinh!B12)-C6</f>
        <v/>
      </c>
      <c r="E6" s="12">
        <f>IF(A6&lt;=Tool tinh!B6,Tool tinh!B11,Tool tinh!B12)</f>
        <v/>
      </c>
      <c r="F6" s="12">
        <f>B6-D6</f>
        <v/>
      </c>
    </row>
    <row r="7">
      <c r="A7" s="11" t="n">
        <v>5</v>
      </c>
      <c r="B7" s="12">
        <f>F6</f>
        <v/>
      </c>
      <c r="C7" s="12">
        <f>B7*IF(A7&lt;=Tool tinh!B6,Tool tinh!B5,Tool tinh!B8)/12</f>
        <v/>
      </c>
      <c r="D7" s="12">
        <f>IF(A7&lt;=Tool tinh!B6,Tool tinh!B11,Tool tinh!B12)-C7</f>
        <v/>
      </c>
      <c r="E7" s="12">
        <f>IF(A7&lt;=Tool tinh!B6,Tool tinh!B11,Tool tinh!B12)</f>
        <v/>
      </c>
      <c r="F7" s="12">
        <f>B7-D7</f>
        <v/>
      </c>
    </row>
    <row r="8">
      <c r="A8" s="11" t="n">
        <v>6</v>
      </c>
      <c r="B8" s="12">
        <f>F7</f>
        <v/>
      </c>
      <c r="C8" s="12">
        <f>B8*IF(A8&lt;=Tool tinh!B6,Tool tinh!B5,Tool tinh!B8)/12</f>
        <v/>
      </c>
      <c r="D8" s="12">
        <f>IF(A8&lt;=Tool tinh!B6,Tool tinh!B11,Tool tinh!B12)-C8</f>
        <v/>
      </c>
      <c r="E8" s="12">
        <f>IF(A8&lt;=Tool tinh!B6,Tool tinh!B11,Tool tinh!B12)</f>
        <v/>
      </c>
      <c r="F8" s="12">
        <f>B8-D8</f>
        <v/>
      </c>
    </row>
    <row r="9">
      <c r="A9" s="11" t="n">
        <v>7</v>
      </c>
      <c r="B9" s="12">
        <f>F8</f>
        <v/>
      </c>
      <c r="C9" s="12">
        <f>B9*IF(A9&lt;=Tool tinh!B6,Tool tinh!B5,Tool tinh!B8)/12</f>
        <v/>
      </c>
      <c r="D9" s="12">
        <f>IF(A9&lt;=Tool tinh!B6,Tool tinh!B11,Tool tinh!B12)-C9</f>
        <v/>
      </c>
      <c r="E9" s="12">
        <f>IF(A9&lt;=Tool tinh!B6,Tool tinh!B11,Tool tinh!B12)</f>
        <v/>
      </c>
      <c r="F9" s="12">
        <f>B9-D9</f>
        <v/>
      </c>
    </row>
    <row r="10">
      <c r="A10" s="11" t="n">
        <v>8</v>
      </c>
      <c r="B10" s="12">
        <f>F9</f>
        <v/>
      </c>
      <c r="C10" s="12">
        <f>B10*IF(A10&lt;=Tool tinh!B6,Tool tinh!B5,Tool tinh!B8)/12</f>
        <v/>
      </c>
      <c r="D10" s="12">
        <f>IF(A10&lt;=Tool tinh!B6,Tool tinh!B11,Tool tinh!B12)-C10</f>
        <v/>
      </c>
      <c r="E10" s="12">
        <f>IF(A10&lt;=Tool tinh!B6,Tool tinh!B11,Tool tinh!B12)</f>
        <v/>
      </c>
      <c r="F10" s="12">
        <f>B10-D10</f>
        <v/>
      </c>
    </row>
    <row r="11">
      <c r="A11" s="11" t="n">
        <v>9</v>
      </c>
      <c r="B11" s="12">
        <f>F10</f>
        <v/>
      </c>
      <c r="C11" s="12">
        <f>B11*IF(A11&lt;=Tool tinh!B6,Tool tinh!B5,Tool tinh!B8)/12</f>
        <v/>
      </c>
      <c r="D11" s="12">
        <f>IF(A11&lt;=Tool tinh!B6,Tool tinh!B11,Tool tinh!B12)-C11</f>
        <v/>
      </c>
      <c r="E11" s="12">
        <f>IF(A11&lt;=Tool tinh!B6,Tool tinh!B11,Tool tinh!B12)</f>
        <v/>
      </c>
      <c r="F11" s="12">
        <f>B11-D11</f>
        <v/>
      </c>
    </row>
    <row r="12">
      <c r="A12" s="11" t="n">
        <v>10</v>
      </c>
      <c r="B12" s="12">
        <f>F11</f>
        <v/>
      </c>
      <c r="C12" s="12">
        <f>B12*IF(A12&lt;=Tool tinh!B6,Tool tinh!B5,Tool tinh!B8)/12</f>
        <v/>
      </c>
      <c r="D12" s="12">
        <f>IF(A12&lt;=Tool tinh!B6,Tool tinh!B11,Tool tinh!B12)-C12</f>
        <v/>
      </c>
      <c r="E12" s="12">
        <f>IF(A12&lt;=Tool tinh!B6,Tool tinh!B11,Tool tinh!B12)</f>
        <v/>
      </c>
      <c r="F12" s="12">
        <f>B12-D12</f>
        <v/>
      </c>
    </row>
    <row r="13">
      <c r="A13" s="11" t="n">
        <v>11</v>
      </c>
      <c r="B13" s="12">
        <f>F12</f>
        <v/>
      </c>
      <c r="C13" s="12">
        <f>B13*IF(A13&lt;=Tool tinh!B6,Tool tinh!B5,Tool tinh!B8)/12</f>
        <v/>
      </c>
      <c r="D13" s="12">
        <f>IF(A13&lt;=Tool tinh!B6,Tool tinh!B11,Tool tinh!B12)-C13</f>
        <v/>
      </c>
      <c r="E13" s="12">
        <f>IF(A13&lt;=Tool tinh!B6,Tool tinh!B11,Tool tinh!B12)</f>
        <v/>
      </c>
      <c r="F13" s="12">
        <f>B13-D13</f>
        <v/>
      </c>
    </row>
    <row r="14">
      <c r="A14" s="11" t="n">
        <v>12</v>
      </c>
      <c r="B14" s="12">
        <f>F13</f>
        <v/>
      </c>
      <c r="C14" s="12">
        <f>B14*IF(A14&lt;=Tool tinh!B6,Tool tinh!B5,Tool tinh!B8)/12</f>
        <v/>
      </c>
      <c r="D14" s="12">
        <f>IF(A14&lt;=Tool tinh!B6,Tool tinh!B11,Tool tinh!B12)-C14</f>
        <v/>
      </c>
      <c r="E14" s="12">
        <f>IF(A14&lt;=Tool tinh!B6,Tool tinh!B11,Tool tinh!B12)</f>
        <v/>
      </c>
      <c r="F14" s="12">
        <f>B14-D14</f>
        <v/>
      </c>
    </row>
    <row r="15">
      <c r="A15" s="11" t="n">
        <v>13</v>
      </c>
      <c r="B15" s="12">
        <f>F14</f>
        <v/>
      </c>
      <c r="C15" s="12">
        <f>B15*IF(A15&lt;=Tool tinh!B6,Tool tinh!B5,Tool tinh!B8)/12</f>
        <v/>
      </c>
      <c r="D15" s="12">
        <f>IF(A15&lt;=Tool tinh!B6,Tool tinh!B11,Tool tinh!B12)-C15</f>
        <v/>
      </c>
      <c r="E15" s="12">
        <f>IF(A15&lt;=Tool tinh!B6,Tool tinh!B11,Tool tinh!B12)</f>
        <v/>
      </c>
      <c r="F15" s="12">
        <f>B15-D15</f>
        <v/>
      </c>
    </row>
    <row r="16">
      <c r="A16" s="11" t="n">
        <v>14</v>
      </c>
      <c r="B16" s="12">
        <f>F15</f>
        <v/>
      </c>
      <c r="C16" s="12">
        <f>B16*IF(A16&lt;=Tool tinh!B6,Tool tinh!B5,Tool tinh!B8)/12</f>
        <v/>
      </c>
      <c r="D16" s="12">
        <f>IF(A16&lt;=Tool tinh!B6,Tool tinh!B11,Tool tinh!B12)-C16</f>
        <v/>
      </c>
      <c r="E16" s="12">
        <f>IF(A16&lt;=Tool tinh!B6,Tool tinh!B11,Tool tinh!B12)</f>
        <v/>
      </c>
      <c r="F16" s="12">
        <f>B16-D16</f>
        <v/>
      </c>
    </row>
    <row r="17">
      <c r="A17" s="11" t="n">
        <v>15</v>
      </c>
      <c r="B17" s="12">
        <f>F16</f>
        <v/>
      </c>
      <c r="C17" s="12">
        <f>B17*IF(A17&lt;=Tool tinh!B6,Tool tinh!B5,Tool tinh!B8)/12</f>
        <v/>
      </c>
      <c r="D17" s="12">
        <f>IF(A17&lt;=Tool tinh!B6,Tool tinh!B11,Tool tinh!B12)-C17</f>
        <v/>
      </c>
      <c r="E17" s="12">
        <f>IF(A17&lt;=Tool tinh!B6,Tool tinh!B11,Tool tinh!B12)</f>
        <v/>
      </c>
      <c r="F17" s="12">
        <f>B17-D17</f>
        <v/>
      </c>
    </row>
    <row r="18">
      <c r="A18" s="11" t="n">
        <v>16</v>
      </c>
      <c r="B18" s="12">
        <f>F17</f>
        <v/>
      </c>
      <c r="C18" s="12">
        <f>B18*IF(A18&lt;=Tool tinh!B6,Tool tinh!B5,Tool tinh!B8)/12</f>
        <v/>
      </c>
      <c r="D18" s="12">
        <f>IF(A18&lt;=Tool tinh!B6,Tool tinh!B11,Tool tinh!B12)-C18</f>
        <v/>
      </c>
      <c r="E18" s="12">
        <f>IF(A18&lt;=Tool tinh!B6,Tool tinh!B11,Tool tinh!B12)</f>
        <v/>
      </c>
      <c r="F18" s="12">
        <f>B18-D18</f>
        <v/>
      </c>
    </row>
    <row r="19">
      <c r="A19" s="11" t="n">
        <v>17</v>
      </c>
      <c r="B19" s="12">
        <f>F18</f>
        <v/>
      </c>
      <c r="C19" s="12">
        <f>B19*IF(A19&lt;=Tool tinh!B6,Tool tinh!B5,Tool tinh!B8)/12</f>
        <v/>
      </c>
      <c r="D19" s="12">
        <f>IF(A19&lt;=Tool tinh!B6,Tool tinh!B11,Tool tinh!B12)-C19</f>
        <v/>
      </c>
      <c r="E19" s="12">
        <f>IF(A19&lt;=Tool tinh!B6,Tool tinh!B11,Tool tinh!B12)</f>
        <v/>
      </c>
      <c r="F19" s="12">
        <f>B19-D19</f>
        <v/>
      </c>
    </row>
    <row r="20">
      <c r="A20" s="11" t="n">
        <v>18</v>
      </c>
      <c r="B20" s="12">
        <f>F19</f>
        <v/>
      </c>
      <c r="C20" s="12">
        <f>B20*IF(A20&lt;=Tool tinh!B6,Tool tinh!B5,Tool tinh!B8)/12</f>
        <v/>
      </c>
      <c r="D20" s="12">
        <f>IF(A20&lt;=Tool tinh!B6,Tool tinh!B11,Tool tinh!B12)-C20</f>
        <v/>
      </c>
      <c r="E20" s="12">
        <f>IF(A20&lt;=Tool tinh!B6,Tool tinh!B11,Tool tinh!B12)</f>
        <v/>
      </c>
      <c r="F20" s="12">
        <f>B20-D20</f>
        <v/>
      </c>
    </row>
    <row r="21">
      <c r="A21" s="11" t="n">
        <v>19</v>
      </c>
      <c r="B21" s="12">
        <f>F20</f>
        <v/>
      </c>
      <c r="C21" s="12">
        <f>B21*IF(A21&lt;=Tool tinh!B6,Tool tinh!B5,Tool tinh!B8)/12</f>
        <v/>
      </c>
      <c r="D21" s="12">
        <f>IF(A21&lt;=Tool tinh!B6,Tool tinh!B11,Tool tinh!B12)-C21</f>
        <v/>
      </c>
      <c r="E21" s="12">
        <f>IF(A21&lt;=Tool tinh!B6,Tool tinh!B11,Tool tinh!B12)</f>
        <v/>
      </c>
      <c r="F21" s="12">
        <f>B21-D21</f>
        <v/>
      </c>
    </row>
    <row r="22">
      <c r="A22" s="11" t="n">
        <v>20</v>
      </c>
      <c r="B22" s="12">
        <f>F21</f>
        <v/>
      </c>
      <c r="C22" s="12">
        <f>B22*IF(A22&lt;=Tool tinh!B6,Tool tinh!B5,Tool tinh!B8)/12</f>
        <v/>
      </c>
      <c r="D22" s="12">
        <f>IF(A22&lt;=Tool tinh!B6,Tool tinh!B11,Tool tinh!B12)-C22</f>
        <v/>
      </c>
      <c r="E22" s="12">
        <f>IF(A22&lt;=Tool tinh!B6,Tool tinh!B11,Tool tinh!B12)</f>
        <v/>
      </c>
      <c r="F22" s="12">
        <f>B22-D22</f>
        <v/>
      </c>
    </row>
    <row r="23">
      <c r="A23" s="11" t="n">
        <v>21</v>
      </c>
      <c r="B23" s="12">
        <f>F22</f>
        <v/>
      </c>
      <c r="C23" s="12">
        <f>B23*IF(A23&lt;=Tool tinh!B6,Tool tinh!B5,Tool tinh!B8)/12</f>
        <v/>
      </c>
      <c r="D23" s="12">
        <f>IF(A23&lt;=Tool tinh!B6,Tool tinh!B11,Tool tinh!B12)-C23</f>
        <v/>
      </c>
      <c r="E23" s="12">
        <f>IF(A23&lt;=Tool tinh!B6,Tool tinh!B11,Tool tinh!B12)</f>
        <v/>
      </c>
      <c r="F23" s="12">
        <f>B23-D23</f>
        <v/>
      </c>
    </row>
    <row r="24">
      <c r="A24" s="11" t="n">
        <v>22</v>
      </c>
      <c r="B24" s="12">
        <f>F23</f>
        <v/>
      </c>
      <c r="C24" s="12">
        <f>B24*IF(A24&lt;=Tool tinh!B6,Tool tinh!B5,Tool tinh!B8)/12</f>
        <v/>
      </c>
      <c r="D24" s="12">
        <f>IF(A24&lt;=Tool tinh!B6,Tool tinh!B11,Tool tinh!B12)-C24</f>
        <v/>
      </c>
      <c r="E24" s="12">
        <f>IF(A24&lt;=Tool tinh!B6,Tool tinh!B11,Tool tinh!B12)</f>
        <v/>
      </c>
      <c r="F24" s="12">
        <f>B24-D24</f>
        <v/>
      </c>
    </row>
    <row r="25">
      <c r="A25" s="11" t="n">
        <v>23</v>
      </c>
      <c r="B25" s="12">
        <f>F24</f>
        <v/>
      </c>
      <c r="C25" s="12">
        <f>B25*IF(A25&lt;=Tool tinh!B6,Tool tinh!B5,Tool tinh!B8)/12</f>
        <v/>
      </c>
      <c r="D25" s="12">
        <f>IF(A25&lt;=Tool tinh!B6,Tool tinh!B11,Tool tinh!B12)-C25</f>
        <v/>
      </c>
      <c r="E25" s="12">
        <f>IF(A25&lt;=Tool tinh!B6,Tool tinh!B11,Tool tinh!B12)</f>
        <v/>
      </c>
      <c r="F25" s="12">
        <f>B25-D25</f>
        <v/>
      </c>
    </row>
    <row r="26">
      <c r="A26" s="11" t="n">
        <v>24</v>
      </c>
      <c r="B26" s="12">
        <f>F25</f>
        <v/>
      </c>
      <c r="C26" s="12">
        <f>B26*IF(A26&lt;=Tool tinh!B6,Tool tinh!B5,Tool tinh!B8)/12</f>
        <v/>
      </c>
      <c r="D26" s="12">
        <f>IF(A26&lt;=Tool tinh!B6,Tool tinh!B11,Tool tinh!B12)-C26</f>
        <v/>
      </c>
      <c r="E26" s="12">
        <f>IF(A26&lt;=Tool tinh!B6,Tool tinh!B11,Tool tinh!B12)</f>
        <v/>
      </c>
      <c r="F26" s="12">
        <f>B26-D26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28" customWidth="1" min="3" max="3"/>
    <col width="26" customWidth="1" min="4" max="4"/>
  </cols>
  <sheetData>
    <row r="1">
      <c r="A1" s="9" t="inlineStr">
        <is>
          <t>BẢNG LÃI SUẤT VAY MUA NHÀ 2026 (THAM KHẢO, CẬP NHẬT 1-2/2026)</t>
        </is>
      </c>
    </row>
    <row r="2">
      <c r="A2" s="10" t="inlineStr">
        <is>
          <t>Ngân hàng</t>
        </is>
      </c>
      <c r="B2" s="10" t="inlineStr">
        <is>
          <t>Lãi suất ưu đãi</t>
        </is>
      </c>
      <c r="C2" s="10" t="inlineStr">
        <is>
          <t>Thời gian ưu đãi</t>
        </is>
      </c>
      <c r="D2" s="10" t="inlineStr">
        <is>
          <t>Lãi suất sau ưu đãi</t>
        </is>
      </c>
    </row>
    <row r="3">
      <c r="A3" s="13" t="inlineStr">
        <is>
          <t>Agribank</t>
        </is>
      </c>
      <c r="B3" s="11" t="inlineStr">
        <is>
          <t>5,6-7,0%</t>
        </is>
      </c>
      <c r="C3" s="11" t="inlineStr">
        <is>
          <t>12 tháng (5 năm gói NOXH &lt;35t)</t>
        </is>
      </c>
      <c r="D3" s="11" t="inlineStr">
        <is>
          <t>6,6-9,5%</t>
        </is>
      </c>
    </row>
    <row r="4">
      <c r="A4" s="13" t="inlineStr">
        <is>
          <t>BIDV</t>
        </is>
      </c>
      <c r="B4" s="11" t="inlineStr">
        <is>
          <t>6,5-7,0%</t>
        </is>
      </c>
      <c r="C4" s="11" t="inlineStr">
        <is>
          <t>12-18 tháng</t>
        </is>
      </c>
      <c r="D4" s="11" t="inlineStr">
        <is>
          <t>LS huy động 24T + 3%</t>
        </is>
      </c>
    </row>
    <row r="5">
      <c r="A5" s="13" t="inlineStr">
        <is>
          <t>Vietcombank</t>
        </is>
      </c>
      <c r="B5" s="11" t="inlineStr">
        <is>
          <t>6,5-7,5%</t>
        </is>
      </c>
      <c r="C5" s="11" t="inlineStr">
        <is>
          <t>6-18 tháng</t>
        </is>
      </c>
      <c r="D5" s="11" t="inlineStr">
        <is>
          <t>~9,0%</t>
        </is>
      </c>
    </row>
    <row r="6">
      <c r="A6" s="13" t="inlineStr">
        <is>
          <t>VietinBank</t>
        </is>
      </c>
      <c r="B6" s="11" t="inlineStr">
        <is>
          <t>từ 5,6%</t>
        </is>
      </c>
      <c r="C6" s="11" t="inlineStr">
        <is>
          <t>5 năm (HomeJoy)</t>
        </is>
      </c>
      <c r="D6" s="11" t="inlineStr">
        <is>
          <t>LS tiết kiệm 12T + 3,5%</t>
        </is>
      </c>
    </row>
    <row r="7">
      <c r="A7" s="13" t="inlineStr">
        <is>
          <t>Techcombank</t>
        </is>
      </c>
      <c r="B7" s="11" t="inlineStr">
        <is>
          <t>từ 5,99%</t>
        </is>
      </c>
      <c r="C7" s="11" t="inlineStr">
        <is>
          <t>12-24 tháng</t>
        </is>
      </c>
      <c r="D7" s="11" t="inlineStr">
        <is>
          <t>9,0-12,99%</t>
        </is>
      </c>
    </row>
    <row r="8">
      <c r="A8" s="13" t="inlineStr">
        <is>
          <t>MB Bank</t>
        </is>
      </c>
      <c r="B8" s="11" t="inlineStr">
        <is>
          <t>5,9-7,9%</t>
        </is>
      </c>
      <c r="C8" s="11" t="inlineStr">
        <is>
          <t>12-24 tháng</t>
        </is>
      </c>
      <c r="D8" s="11" t="inlineStr">
        <is>
          <t>LS tiền gửi 13T + biên độ</t>
        </is>
      </c>
    </row>
    <row r="9">
      <c r="A9" s="13" t="inlineStr">
        <is>
          <t>VPBank</t>
        </is>
      </c>
      <c r="B9" s="11" t="inlineStr">
        <is>
          <t>7,0%</t>
        </is>
      </c>
      <c r="C9" s="11" t="inlineStr">
        <is>
          <t>6 tháng</t>
        </is>
      </c>
      <c r="D9" s="11" t="inlineStr">
        <is>
          <t>9,5-11%</t>
        </is>
      </c>
    </row>
    <row r="10">
      <c r="A10" s="13" t="inlineStr">
        <is>
          <t>ACB</t>
        </is>
      </c>
      <c r="B10" s="11" t="inlineStr">
        <is>
          <t>từ 5,5%</t>
        </is>
      </c>
      <c r="C10" s="11" t="inlineStr">
        <is>
          <t>cố định đến 5 năm</t>
        </is>
      </c>
      <c r="D10" s="11" t="inlineStr">
        <is>
          <t>thả nổi theo kỳ</t>
        </is>
      </c>
    </row>
    <row r="11">
      <c r="A11" s="13" t="inlineStr">
        <is>
          <t>SHB</t>
        </is>
      </c>
      <c r="B11" s="11" t="inlineStr">
        <is>
          <t>từ 3,99%</t>
        </is>
      </c>
      <c r="C11" s="11" t="inlineStr">
        <is>
          <t>12 tháng</t>
        </is>
      </c>
      <c r="D11" s="11" t="inlineStr">
        <is>
          <t>thả nổi</t>
        </is>
      </c>
    </row>
    <row r="12">
      <c r="A12" s="13" t="inlineStr">
        <is>
          <t>HDBank</t>
        </is>
      </c>
      <c r="B12" s="11" t="inlineStr">
        <is>
          <t>6,0-8,0%</t>
        </is>
      </c>
      <c r="C12" s="11" t="inlineStr">
        <is>
          <t>6-24 tháng</t>
        </is>
      </c>
      <c r="D12" s="11" t="inlineStr">
        <is>
          <t>thả nổi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2026-08-07T04:23:57Z</dcterms:created>
  <dcterms:modified xsi:type="dcterms:W3CDTF">2026-08-07T04:23:57Z</dcterms:modified>
</cp:coreProperties>
</file>